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25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'Лист1'!$A$1:$D$82</definedName>
  </definedNames>
  <calcPr fullCalcOnLoad="1" refMode="R1C1"/>
</workbook>
</file>

<file path=xl/sharedStrings.xml><?xml version="1.0" encoding="utf-8"?>
<sst xmlns="http://schemas.openxmlformats.org/spreadsheetml/2006/main" count="76" uniqueCount="76">
  <si>
    <t>Поступило за отчетный период</t>
  </si>
  <si>
    <t>Приложение №1</t>
  </si>
  <si>
    <t>к отчету по дому ул.Боровая, 10</t>
  </si>
  <si>
    <t xml:space="preserve">   </t>
  </si>
  <si>
    <t>за 2016 год</t>
  </si>
  <si>
    <t>Содержание и техническое обслуживание общего имущества МКД:</t>
  </si>
  <si>
    <t>ОТЧЕТ ПО СОДЕРЖАНИЮ И ТЕКУЩЕМУ РЕМОНТУ</t>
  </si>
  <si>
    <t>4. Расходы по содержание общего имущества МКД</t>
  </si>
  <si>
    <t xml:space="preserve">7. Всего расходов  за период  </t>
  </si>
  <si>
    <t>начислено</t>
  </si>
  <si>
    <t>Наличие мусоропровода: нет</t>
  </si>
  <si>
    <t>Наличие лифтов:нет</t>
  </si>
  <si>
    <t>3. Расходы на управление МКД (тариф)</t>
  </si>
  <si>
    <t xml:space="preserve">ИТОГО расходов на управление МКД </t>
  </si>
  <si>
    <t xml:space="preserve">ИТОГО расходов на содержание и обслуживание МКД </t>
  </si>
  <si>
    <t>ИТОГО расходы на коммунальные ресурсы для содержания ОИ</t>
  </si>
  <si>
    <t xml:space="preserve">Горячая вода на содержание ОИ («РСО»)                                                                        </t>
  </si>
  <si>
    <t>5. Расходы на текущий ремонт</t>
  </si>
  <si>
    <t>6. Расходы на коммунальные ресурсы для содержания ОИ ( ф.28)</t>
  </si>
  <si>
    <t>7. Прочие расходы</t>
  </si>
  <si>
    <t>ИТОГО прочие расходы</t>
  </si>
  <si>
    <t>в т.ч. ОИ</t>
  </si>
  <si>
    <t xml:space="preserve">    Поступление по услугам </t>
  </si>
  <si>
    <t>Сотрудник</t>
  </si>
  <si>
    <t>по адресу: ул. Боровая,16</t>
  </si>
  <si>
    <t>в т.ч. приборы учета</t>
  </si>
  <si>
    <t>ИТОГО расходы на текущий ремонт</t>
  </si>
  <si>
    <t>Общественный контроль(вознаграждение домкома)</t>
  </si>
  <si>
    <t xml:space="preserve">2. Начисления и поступления </t>
  </si>
  <si>
    <t>Отведение сточных вод на содержание ОИ («РСО»)</t>
  </si>
  <si>
    <t>ХВС на содержание ОИ («РСО")</t>
  </si>
  <si>
    <t xml:space="preserve">Электроэнергия на содержание ОИ («РСО»)                                                       </t>
  </si>
  <si>
    <t>Собираемость</t>
  </si>
  <si>
    <t>общая площадь:2987,80 кв.м.</t>
  </si>
  <si>
    <t>покраска детской площадки (материалы,работа)</t>
  </si>
  <si>
    <t>засыпка,бетонирование провала в асфальте</t>
  </si>
  <si>
    <t>установка ограждения с детской площадкой</t>
  </si>
  <si>
    <t>1. Средства на счете дома на 01.01.2019г.</t>
  </si>
  <si>
    <t>с-до на 01.01.2019 г.</t>
  </si>
  <si>
    <t>Задолженность на 01.01.2020г.</t>
  </si>
  <si>
    <t xml:space="preserve">8. Средства на счете дома на 01.01.2020г.  </t>
  </si>
  <si>
    <t>период:  2019 г.</t>
  </si>
  <si>
    <t>электротовары(лампочки,провода и др.эл.материалы)</t>
  </si>
  <si>
    <t>демонтаж плитки, 4 под,3-4 этаж</t>
  </si>
  <si>
    <t>верхонки</t>
  </si>
  <si>
    <t>клей для плитки</t>
  </si>
  <si>
    <t>метал.лопата</t>
  </si>
  <si>
    <t>брус на детскую площадку</t>
  </si>
  <si>
    <t>мешки для мусора</t>
  </si>
  <si>
    <t>очистка приямков вентиляции подвала</t>
  </si>
  <si>
    <t>ремонт тачки(колесо)</t>
  </si>
  <si>
    <t>вывоз мусора(субботник)</t>
  </si>
  <si>
    <t>побелка бордюров</t>
  </si>
  <si>
    <t>заполнение песочницы песком</t>
  </si>
  <si>
    <t>покос травы</t>
  </si>
  <si>
    <t>установка спинок лавочек</t>
  </si>
  <si>
    <t>ремонт контейнера ТБО (работа, транспортировка, материалы)</t>
  </si>
  <si>
    <t>ремонт калитки (материалы,работа)</t>
  </si>
  <si>
    <t>укрепление отмостки ( материалы, работа)</t>
  </si>
  <si>
    <t>ремонт плитки(подъезда,фасада)</t>
  </si>
  <si>
    <t>услуги юриста</t>
  </si>
  <si>
    <t>Промывка системы отопления</t>
  </si>
  <si>
    <t>Очистка снега погрузчиком</t>
  </si>
  <si>
    <t>Очистка снега автовышкой</t>
  </si>
  <si>
    <t xml:space="preserve">Услуги управления МКД (ООО"Время перемен")                                                            </t>
  </si>
  <si>
    <t xml:space="preserve">Налог (ИФНС №1)                                                                                                          </t>
  </si>
  <si>
    <t xml:space="preserve">Аварийная служба (МКУ "Бийская служба спасения")                                                </t>
  </si>
  <si>
    <t xml:space="preserve">Услуги паспортной службы ("ЕИРКЦ")                                                                                               </t>
  </si>
  <si>
    <t xml:space="preserve">Услуги по оказанию подомового учета  ("ЕИРКЦ")                                                               </t>
  </si>
  <si>
    <t xml:space="preserve">Информационное и расчетное обслуживание ("ЕИРКЦ")                             </t>
  </si>
  <si>
    <t xml:space="preserve">Услуги по приему денежных средств ("Система город")                                       </t>
  </si>
  <si>
    <t xml:space="preserve">Обслуживание инженерных систем, строительных конструкций, помещений общего пользования, придомовой территории.(в том числе дворник, сантехник, электрик)                 </t>
  </si>
  <si>
    <r>
      <t xml:space="preserve">Количество подъездов:  4                                                </t>
    </r>
    <r>
      <rPr>
        <b/>
        <sz val="14"/>
        <rFont val="Arial Cyr"/>
        <family val="0"/>
      </rPr>
      <t xml:space="preserve">    тариф 14,42 </t>
    </r>
  </si>
  <si>
    <t>оплачиваемая площадь: 2511,60 кв.м.</t>
  </si>
  <si>
    <t>ремонтно-отделочные работы подъезда</t>
  </si>
  <si>
    <t xml:space="preserve">Замена ,ремонт стояков ГВС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</si>
</sst>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justify" vertical="justify"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2" fontId="4" fillId="0" borderId="20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2" fontId="4" fillId="0" borderId="20" xfId="0" applyNumberFormat="1" applyFont="1" applyBorder="1" applyAlignment="1">
      <alignment/>
    </xf>
    <xf numFmtId="2" fontId="4" fillId="0" borderId="20" xfId="0" applyNumberFormat="1" applyFont="1" applyBorder="1" applyAlignment="1">
      <alignment horizontal="right" vertical="justify"/>
    </xf>
    <xf numFmtId="2" fontId="3" fillId="0" borderId="20" xfId="0" applyNumberFormat="1" applyFont="1" applyBorder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3" fillId="33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4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2" fontId="0" fillId="0" borderId="19" xfId="0" applyNumberFormat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justify" vertical="justify"/>
    </xf>
    <xf numFmtId="0" fontId="4" fillId="0" borderId="19" xfId="0" applyFont="1" applyBorder="1" applyAlignment="1">
      <alignment horizontal="justify" vertical="justify"/>
    </xf>
    <xf numFmtId="0" fontId="4" fillId="0" borderId="16" xfId="0" applyFont="1" applyBorder="1" applyAlignment="1">
      <alignment horizontal="justify" vertical="justify"/>
    </xf>
    <xf numFmtId="4" fontId="3" fillId="0" borderId="17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20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22" xfId="0" applyBorder="1" applyAlignment="1">
      <alignment wrapText="1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/>
    </xf>
    <xf numFmtId="4" fontId="4" fillId="0" borderId="2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4" xfId="0" applyFont="1" applyBorder="1" applyAlignment="1">
      <alignment/>
    </xf>
    <xf numFmtId="10" fontId="3" fillId="0" borderId="15" xfId="0" applyNumberFormat="1" applyFont="1" applyBorder="1" applyAlignment="1">
      <alignment horizontal="right"/>
    </xf>
    <xf numFmtId="10" fontId="3" fillId="0" borderId="16" xfId="0" applyNumberFormat="1" applyFont="1" applyBorder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5;&#1091;&#1082;\Desktop\&#1054;&#1090;&#1095;&#1077;&#1090;&#1099;%20&#1077;&#1078;&#1077;&#1084;&#1077;&#1089;&#1103;&#1095;&#1085;&#1099;&#1077;%20&#1087;&#1086;%20&#1076;&#1086;&#1084;&#1072;&#1084;\&#1086;&#1090;&#1095;&#1077;&#1090;&#1099;%20%20&#1087;&#1086;%20&#1076;&#1086;&#1084;&#1072;&#1084;%202019\&#1086;&#1090;&#1095;&#1077;&#1090;&#1099;%20&#1079;&#1072;%20&#1103;&#1085;&#1074;&#1072;&#1088;&#1100;\&#1054;&#1090;&#1095;&#1077;&#1090;%20&#1087;&#1086;%20&#1076;&#1086;&#1084;&#1091;%20&#1041;&#1086;&#1088;&#1086;&#1074;&#1072;&#1103;,16,%20.&#1089;&#1072;&#1081;&#1090;.%20l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5;&#1091;&#1082;\Desktop\&#1054;&#1090;&#1095;&#1077;&#1090;&#1099;%20&#1077;&#1078;&#1077;&#1084;&#1077;&#1089;&#1103;&#1095;&#1085;&#1099;&#1077;%20&#1087;&#1086;%20&#1076;&#1086;&#1084;&#1072;&#1084;\&#1086;&#1090;&#1095;&#1077;&#1090;&#1099;%20%20&#1087;&#1086;%20&#1076;&#1086;&#1084;&#1072;&#1084;%202019\&#1086;&#1090;&#1095;&#1077;&#1090;&#1099;%20&#1079;&#1072;%20&#1086;&#1082;&#1090;&#1103;&#1073;&#1088;&#1100;\&#1054;&#1090;&#1095;&#1077;&#1090;%20&#1087;&#1086;%20&#1076;&#1086;&#1084;&#1091;%20&#1041;&#1086;&#1088;&#1086;&#1074;&#1072;&#1103;,16,%2010&#1089;&#1072;&#1081;&#1090;.%20ls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5;&#1091;&#1082;\Desktop\&#1054;&#1090;&#1095;&#1077;&#1090;&#1099;%20&#1077;&#1078;&#1077;&#1084;&#1077;&#1089;&#1103;&#1095;&#1085;&#1099;&#1077;%20&#1087;&#1086;%20&#1076;&#1086;&#1084;&#1072;&#1084;\&#1086;&#1090;&#1095;&#1077;&#1090;&#1099;%20%20&#1087;&#1086;%20&#1076;&#1086;&#1084;&#1072;&#1084;%202019\&#1086;&#1090;&#1095;&#1077;&#1090;&#1099;%20&#1079;&#1072;%20&#1092;&#1077;&#1074;&#1088;&#1072;&#1083;&#1100;\&#1054;&#1090;&#1095;&#1077;&#1090;%20&#1087;&#1086;%20&#1076;&#1086;&#1084;&#1091;%20&#1041;&#1086;&#1088;&#1086;&#1074;&#1072;&#1103;,16,%202&#1089;&#1072;&#1081;&#1090;.%20ls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5;&#1091;&#1082;\Desktop\&#1054;&#1090;&#1095;&#1077;&#1090;&#1099;%20&#1077;&#1078;&#1077;&#1084;&#1077;&#1089;&#1103;&#1095;&#1085;&#1099;&#1077;%20&#1087;&#1086;%20&#1076;&#1086;&#1084;&#1072;&#1084;\&#1086;&#1090;&#1095;&#1077;&#1090;&#1099;%20%20&#1087;&#1086;%20&#1076;&#1086;&#1084;&#1072;&#1084;%202019\&#1086;&#1090;&#1095;&#1077;&#1090;&#1099;%20&#1079;&#1072;%20&#1084;&#1072;&#1088;&#1090;\&#1054;&#1090;&#1095;&#1077;&#1090;%20&#1087;&#1086;%20&#1076;&#1086;&#1084;&#1091;%20&#1041;&#1086;&#1088;&#1086;&#1074;&#1072;&#1103;,16,%203&#1089;&#1072;&#1081;&#1090;.%20ls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5;&#1091;&#1082;\Desktop\&#1054;&#1090;&#1095;&#1077;&#1090;&#1099;%20&#1077;&#1078;&#1077;&#1084;&#1077;&#1089;&#1103;&#1095;&#1085;&#1099;&#1077;%20&#1087;&#1086;%20&#1076;&#1086;&#1084;&#1072;&#1084;\&#1086;&#1090;&#1095;&#1077;&#1090;&#1099;%20%20&#1087;&#1086;%20&#1076;&#1086;&#1084;&#1072;&#1084;%202019\&#1086;&#1090;&#1095;&#1077;&#1090;&#1099;%20&#1079;&#1072;%20&#1072;&#1087;&#1088;&#1077;&#1083;&#1100;\&#1054;&#1090;&#1095;&#1077;&#1090;%20&#1087;&#1086;%20&#1076;&#1086;&#1084;&#1091;%20&#1041;&#1086;&#1088;&#1086;&#1074;&#1072;&#1103;,16,%204&#1089;&#1072;&#1081;&#1090;.%20ls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5;&#1091;&#1082;\Desktop\&#1054;&#1090;&#1095;&#1077;&#1090;&#1099;%20&#1077;&#1078;&#1077;&#1084;&#1077;&#1089;&#1103;&#1095;&#1085;&#1099;&#1077;%20&#1087;&#1086;%20&#1076;&#1086;&#1084;&#1072;&#1084;\&#1086;&#1090;&#1095;&#1077;&#1090;&#1099;%20%20&#1087;&#1086;%20&#1076;&#1086;&#1084;&#1072;&#1084;%202019\&#1086;&#1090;&#1095;&#1077;&#1090;&#1099;%20&#1079;&#1072;%20&#1084;&#1072;&#1081;\&#1054;&#1090;&#1095;&#1077;&#1090;%20&#1087;&#1086;%20&#1076;&#1086;&#1084;&#1091;%20&#1041;&#1086;&#1088;&#1086;&#1074;&#1072;&#1103;,16,%205&#1089;&#1072;&#1081;&#1090;.%20ls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5;&#1091;&#1082;\Desktop\&#1054;&#1090;&#1095;&#1077;&#1090;&#1099;%20&#1077;&#1078;&#1077;&#1084;&#1077;&#1089;&#1103;&#1095;&#1085;&#1099;&#1077;%20&#1087;&#1086;%20&#1076;&#1086;&#1084;&#1072;&#1084;\&#1086;&#1090;&#1095;&#1077;&#1090;&#1099;%20%20&#1087;&#1086;%20&#1076;&#1086;&#1084;&#1072;&#1084;%202019\&#1086;&#1090;&#1095;&#1077;&#1090;&#1099;%20&#1079;&#1072;%20&#1080;&#1102;&#1085;&#1100;\&#1054;&#1090;&#1095;&#1077;&#1090;%20&#1087;&#1086;%20&#1076;&#1086;&#1084;&#1091;%20&#1041;&#1086;&#1088;&#1086;&#1074;&#1072;&#1103;,16,%206&#1089;&#1072;&#1081;&#1090;.%20ls%20(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5;&#1091;&#1082;\Desktop\&#1054;&#1090;&#1095;&#1077;&#1090;&#1099;%20&#1077;&#1078;&#1077;&#1084;&#1077;&#1089;&#1103;&#1095;&#1085;&#1099;&#1077;%20&#1087;&#1086;%20&#1076;&#1086;&#1084;&#1072;&#1084;\&#1086;&#1090;&#1095;&#1077;&#1090;&#1099;%20%20&#1087;&#1086;%20&#1076;&#1086;&#1084;&#1072;&#1084;%202019\&#1086;&#1090;&#1095;&#1077;&#1090;&#1099;%20&#1079;&#1072;%20&#1080;&#1102;&#1083;&#1100;\&#1054;&#1090;&#1095;&#1077;&#1090;%20&#1087;&#1086;%20&#1076;&#1086;&#1084;&#1091;%20&#1041;&#1086;&#1088;&#1086;&#1074;&#1072;&#1103;,16,%207&#1089;&#1072;&#1081;&#1090;.%20ls%20(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5;&#1091;&#1082;\Desktop\&#1054;&#1090;&#1095;&#1077;&#1090;&#1099;%20&#1077;&#1078;&#1077;&#1084;&#1077;&#1089;&#1103;&#1095;&#1085;&#1099;&#1077;%20&#1087;&#1086;%20&#1076;&#1086;&#1084;&#1072;&#1084;\&#1086;&#1090;&#1095;&#1077;&#1090;&#1099;%20%20&#1087;&#1086;%20&#1076;&#1086;&#1084;&#1072;&#1084;%202019\&#1086;&#1090;&#1095;&#1077;&#1090;&#1099;%20&#1079;&#1072;%20%20&#1072;&#1074;&#1075;&#1091;&#1089;&#1090;\&#1054;&#1090;&#1095;&#1077;&#1090;%20&#1087;&#1086;%20&#1076;&#1086;&#1084;&#1091;%20&#1041;&#1086;&#1088;&#1086;&#1074;&#1072;&#1103;,16,%208&#1089;&#1072;&#1081;&#1090;.%20ls%20(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5;&#1091;&#1082;\Desktop\&#1054;&#1090;&#1095;&#1077;&#1090;&#1099;%20&#1077;&#1078;&#1077;&#1084;&#1077;&#1089;&#1103;&#1095;&#1085;&#1099;&#1077;%20&#1087;&#1086;%20&#1076;&#1086;&#1084;&#1072;&#1084;\&#1086;&#1090;&#1095;&#1077;&#1090;&#1099;%20%20&#1087;&#1086;%20&#1076;&#1086;&#1084;&#1072;&#1084;%202019\&#1086;&#1090;&#1095;&#1077;&#1090;&#1099;%20&#1079;&#1072;%20&#1089;&#1077;&#1085;&#1090;&#1103;&#1073;&#1088;&#1100;\&#1054;&#1090;&#1095;&#1077;&#1090;%20&#1087;&#1086;%20&#1076;&#1086;&#1084;&#1091;%20&#1041;&#1086;&#1088;&#1086;&#1074;&#1072;&#1103;,16,%209&#1089;&#1072;&#1081;&#1090;.%20ls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>
            <v>43884.6</v>
          </cell>
          <cell r="C11">
            <v>41540.49</v>
          </cell>
        </row>
        <row r="15">
          <cell r="B15">
            <v>50</v>
          </cell>
        </row>
        <row r="17">
          <cell r="D17">
            <v>3516.24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>
            <v>44413.91</v>
          </cell>
          <cell r="C11">
            <v>41677.72</v>
          </cell>
        </row>
        <row r="15">
          <cell r="B15">
            <v>50</v>
          </cell>
        </row>
        <row r="17">
          <cell r="D17">
            <v>3516.24</v>
          </cell>
        </row>
        <row r="18">
          <cell r="D18">
            <v>452.08799999999997</v>
          </cell>
        </row>
        <row r="23">
          <cell r="D23">
            <v>1406.496</v>
          </cell>
        </row>
        <row r="24">
          <cell r="D24">
            <v>426.97200000000004</v>
          </cell>
        </row>
        <row r="25">
          <cell r="D25">
            <v>60.269999999999996</v>
          </cell>
        </row>
        <row r="26">
          <cell r="D26">
            <v>1021.52</v>
          </cell>
        </row>
        <row r="27">
          <cell r="D27">
            <v>1090.78</v>
          </cell>
        </row>
        <row r="28">
          <cell r="D28">
            <v>18937.464</v>
          </cell>
        </row>
        <row r="41">
          <cell r="D41">
            <v>1604.83</v>
          </cell>
        </row>
        <row r="42">
          <cell r="D42">
            <v>292.28</v>
          </cell>
        </row>
        <row r="43">
          <cell r="D43">
            <v>140.25</v>
          </cell>
        </row>
        <row r="44">
          <cell r="D44">
            <v>1886.54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>
            <v>43884.6</v>
          </cell>
          <cell r="C11">
            <v>52120.41</v>
          </cell>
        </row>
        <row r="15">
          <cell r="B15">
            <v>50</v>
          </cell>
        </row>
        <row r="17">
          <cell r="D17">
            <v>3516.24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>
            <v>43884.6</v>
          </cell>
          <cell r="C11">
            <v>39779.78</v>
          </cell>
        </row>
        <row r="15">
          <cell r="B15">
            <v>50</v>
          </cell>
        </row>
        <row r="17">
          <cell r="D17">
            <v>3516.24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>
            <v>43884.6</v>
          </cell>
          <cell r="C11">
            <v>37393.62</v>
          </cell>
        </row>
        <row r="15">
          <cell r="B15">
            <v>50</v>
          </cell>
        </row>
        <row r="17">
          <cell r="D17">
            <v>3516.24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>
            <v>43884.6</v>
          </cell>
          <cell r="C11">
            <v>35158.08</v>
          </cell>
        </row>
        <row r="15">
          <cell r="B15">
            <v>50</v>
          </cell>
        </row>
        <row r="17">
          <cell r="D17">
            <v>3516.24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>
            <v>43884.6</v>
          </cell>
          <cell r="C11">
            <v>36614.08</v>
          </cell>
        </row>
        <row r="15">
          <cell r="B15">
            <v>50</v>
          </cell>
        </row>
        <row r="17">
          <cell r="D17">
            <v>3516.24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>
            <v>43983.77</v>
          </cell>
          <cell r="C11">
            <v>39542.63</v>
          </cell>
        </row>
        <row r="15">
          <cell r="B15">
            <v>50</v>
          </cell>
        </row>
        <row r="17">
          <cell r="D17">
            <v>3516.24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>
            <v>44013.91</v>
          </cell>
          <cell r="C11">
            <v>51454.31</v>
          </cell>
        </row>
        <row r="15">
          <cell r="B15">
            <v>50</v>
          </cell>
        </row>
        <row r="17">
          <cell r="D17">
            <v>3516.24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>
            <v>44713.91</v>
          </cell>
          <cell r="C11">
            <v>44606.44</v>
          </cell>
        </row>
        <row r="15">
          <cell r="B15">
            <v>50</v>
          </cell>
        </row>
        <row r="17">
          <cell r="D17">
            <v>3516.24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tabSelected="1" zoomScalePageLayoutView="0" workbookViewId="0" topLeftCell="A58">
      <selection activeCell="G73" sqref="G73"/>
    </sheetView>
  </sheetViews>
  <sheetFormatPr defaultColWidth="9.00390625" defaultRowHeight="12.75"/>
  <cols>
    <col min="1" max="2" width="26.375" style="0" customWidth="1"/>
    <col min="3" max="3" width="47.875" style="0" customWidth="1"/>
    <col min="4" max="4" width="22.125" style="0" customWidth="1"/>
    <col min="5" max="5" width="11.625" style="0" bestFit="1" customWidth="1"/>
  </cols>
  <sheetData>
    <row r="1" spans="1:10" ht="18">
      <c r="A1" s="53" t="s">
        <v>6</v>
      </c>
      <c r="B1" s="53"/>
      <c r="C1" s="53"/>
      <c r="D1" s="53"/>
      <c r="E1" s="15"/>
      <c r="F1" s="15"/>
      <c r="G1" s="15"/>
      <c r="H1" s="15"/>
      <c r="I1" s="15"/>
      <c r="J1" s="15"/>
    </row>
    <row r="2" spans="1:10" ht="18">
      <c r="A2" s="53" t="s">
        <v>24</v>
      </c>
      <c r="B2" s="53"/>
      <c r="C2" s="53"/>
      <c r="D2" s="15"/>
      <c r="E2" s="15"/>
      <c r="F2" s="15"/>
      <c r="G2" s="15"/>
      <c r="H2" s="15"/>
      <c r="I2" s="15"/>
      <c r="J2" s="15"/>
    </row>
    <row r="3" spans="1:10" ht="18">
      <c r="A3" s="53" t="s">
        <v>41</v>
      </c>
      <c r="B3" s="53"/>
      <c r="C3" s="53"/>
      <c r="D3" s="15"/>
      <c r="E3" s="45"/>
      <c r="F3" s="15"/>
      <c r="G3" s="15"/>
      <c r="H3" s="15"/>
      <c r="I3" s="15"/>
      <c r="J3" s="15"/>
    </row>
    <row r="4" spans="1:10" ht="18">
      <c r="A4" s="73" t="s">
        <v>72</v>
      </c>
      <c r="B4" s="73"/>
      <c r="C4" s="74"/>
      <c r="D4" s="74"/>
      <c r="E4" s="18"/>
      <c r="F4" s="18"/>
      <c r="G4" s="18"/>
      <c r="H4" s="18"/>
      <c r="I4" s="18"/>
      <c r="J4" s="18"/>
    </row>
    <row r="5" spans="1:10" ht="15.75">
      <c r="A5" s="13" t="s">
        <v>10</v>
      </c>
      <c r="B5" s="13"/>
      <c r="C5" s="13" t="s">
        <v>73</v>
      </c>
      <c r="D5" s="11"/>
      <c r="E5" s="11"/>
      <c r="F5" s="11"/>
      <c r="G5" s="11"/>
      <c r="H5" s="11"/>
      <c r="I5" s="11"/>
      <c r="J5" s="11"/>
    </row>
    <row r="6" spans="1:3" ht="15.75" customHeight="1">
      <c r="A6" s="12" t="s">
        <v>11</v>
      </c>
      <c r="B6" s="12"/>
      <c r="C6" s="12" t="s">
        <v>33</v>
      </c>
    </row>
    <row r="7" spans="1:4" ht="15.75">
      <c r="A7" s="62" t="s">
        <v>37</v>
      </c>
      <c r="B7" s="62"/>
      <c r="C7" s="62"/>
      <c r="D7" s="8">
        <v>-187485.6</v>
      </c>
    </row>
    <row r="8" spans="3:4" ht="15" customHeight="1">
      <c r="C8" s="46"/>
      <c r="D8" s="24"/>
    </row>
    <row r="9" spans="1:10" ht="16.5" thickBot="1">
      <c r="A9" s="75" t="s">
        <v>28</v>
      </c>
      <c r="B9" s="75"/>
      <c r="C9" s="75"/>
      <c r="D9" s="75"/>
      <c r="E9" s="1"/>
      <c r="F9" s="1"/>
      <c r="G9" s="1"/>
      <c r="H9" s="1"/>
      <c r="I9" s="1"/>
      <c r="J9" s="1"/>
    </row>
    <row r="10" spans="1:4" ht="33.75" customHeight="1">
      <c r="A10" s="3" t="s">
        <v>38</v>
      </c>
      <c r="B10" s="22" t="s">
        <v>9</v>
      </c>
      <c r="C10" s="4" t="s">
        <v>0</v>
      </c>
      <c r="D10" s="5" t="s">
        <v>39</v>
      </c>
    </row>
    <row r="11" spans="1:4" ht="19.5" customHeight="1">
      <c r="A11" s="47">
        <v>-180761.64</v>
      </c>
      <c r="B11" s="25">
        <f>'[1]Лист1'!$B$11+'[2]Лист1'!$B$11+'[3]Лист1'!$B$11+'[4]Лист1'!$B$11+'[5]Лист1'!$B$11+'[6]Лист1'!$B$11+'[7]Лист1'!$B$11+'[8]Лист1'!$B$11+'[9]Лист1'!$B$11+'[10]Лист1'!$B$11+88027.82</f>
        <v>528460.9200000002</v>
      </c>
      <c r="C11" s="10">
        <f>'[1]Лист1'!$C$11+'[2]Лист1'!$C$11+'[3]Лист1'!$C$11+'[4]Лист1'!$C$11+'[5]Лист1'!$C$11+'[6]Лист1'!$C$11+'[7]Лист1'!$C$11+'[8]Лист1'!$C$11+'[9]Лист1'!$C$11+'[10]Лист1'!$C$11+88703.88</f>
        <v>508591.44000000006</v>
      </c>
      <c r="D11" s="9">
        <f>A11-B11+C11</f>
        <v>-200631.1200000001</v>
      </c>
    </row>
    <row r="12" spans="1:4" ht="19.5" customHeight="1">
      <c r="A12" s="48"/>
      <c r="B12" s="7" t="s">
        <v>32</v>
      </c>
      <c r="C12" s="76">
        <f>C11/B11*100%</f>
        <v>0.9624012311071175</v>
      </c>
      <c r="D12" s="77"/>
    </row>
    <row r="13" spans="1:4" ht="19.5" customHeight="1">
      <c r="A13" s="7"/>
      <c r="B13" s="7"/>
      <c r="C13" s="17"/>
      <c r="D13" s="17"/>
    </row>
    <row r="14" spans="1:4" ht="19.5" customHeight="1">
      <c r="A14" s="61" t="s">
        <v>22</v>
      </c>
      <c r="B14" s="61"/>
      <c r="C14" s="17"/>
      <c r="D14" s="17"/>
    </row>
    <row r="15" spans="1:4" ht="19.5" customHeight="1">
      <c r="A15" s="25" t="s">
        <v>23</v>
      </c>
      <c r="B15" s="25">
        <f>'[1]Лист1'!$B$15+'[2]Лист1'!$B$15+'[3]Лист1'!$B$15+'[4]Лист1'!$B$15+'[5]Лист1'!$B$15+'[6]Лист1'!$B$15+'[7]Лист1'!$B$15+'[8]Лист1'!$B$15+'[9]Лист1'!$B$15+'[10]Лист1'!$B$15+100</f>
        <v>600</v>
      </c>
      <c r="C15" s="17"/>
      <c r="D15" s="17"/>
    </row>
    <row r="16" spans="1:4" ht="33.75" customHeight="1">
      <c r="A16" s="60" t="s">
        <v>12</v>
      </c>
      <c r="B16" s="60"/>
      <c r="C16" s="60"/>
      <c r="D16" s="17"/>
    </row>
    <row r="17" spans="1:4" ht="19.5" customHeight="1">
      <c r="A17" s="72" t="s">
        <v>64</v>
      </c>
      <c r="B17" s="72"/>
      <c r="C17" s="72"/>
      <c r="D17" s="34">
        <f>'[1]Лист1'!$D$17+'[2]Лист1'!$D$17+'[3]Лист1'!$D$17+'[4]Лист1'!$D$17+'[5]Лист1'!$D$17+'[6]Лист1'!$D$17+'[7]Лист1'!$D$17+'[8]Лист1'!$D$17+'[9]Лист1'!$D$17+'[10]Лист1'!$D$17+7032.48</f>
        <v>42194.87999999999</v>
      </c>
    </row>
    <row r="18" spans="1:4" ht="19.5" customHeight="1">
      <c r="A18" s="72" t="s">
        <v>65</v>
      </c>
      <c r="B18" s="72"/>
      <c r="C18" s="72"/>
      <c r="D18" s="34">
        <f>4068.81+'[10]Лист1'!$D$18+904.18</f>
        <v>5425.078</v>
      </c>
    </row>
    <row r="19" spans="1:4" ht="19.5" customHeight="1">
      <c r="A19" s="63" t="s">
        <v>13</v>
      </c>
      <c r="B19" s="63"/>
      <c r="C19" s="63"/>
      <c r="D19" s="35">
        <f>D18+D17</f>
        <v>47619.95799999999</v>
      </c>
    </row>
    <row r="20" spans="1:4" ht="11.25" customHeight="1">
      <c r="A20" s="26"/>
      <c r="B20" s="26"/>
      <c r="C20" s="26"/>
      <c r="D20" s="36"/>
    </row>
    <row r="21" spans="1:4" ht="18" customHeight="1">
      <c r="A21" s="64" t="s">
        <v>7</v>
      </c>
      <c r="B21" s="64"/>
      <c r="C21" s="64"/>
      <c r="D21" s="37"/>
    </row>
    <row r="22" spans="1:4" ht="17.25" customHeight="1">
      <c r="A22" s="54"/>
      <c r="B22" s="55"/>
      <c r="C22" s="56"/>
      <c r="D22" s="38"/>
    </row>
    <row r="23" spans="1:4" ht="18.75" customHeight="1">
      <c r="A23" s="54" t="s">
        <v>66</v>
      </c>
      <c r="B23" s="55"/>
      <c r="C23" s="56"/>
      <c r="D23" s="38">
        <f>12658.5+'[10]Лист1'!$D$23+2813</f>
        <v>16877.996</v>
      </c>
    </row>
    <row r="24" spans="1:4" ht="18.75" customHeight="1">
      <c r="A24" s="54" t="s">
        <v>67</v>
      </c>
      <c r="B24" s="55"/>
      <c r="C24" s="56"/>
      <c r="D24" s="38">
        <f>3842.73+'[10]Лист1'!$D$24+853.94</f>
        <v>5123.642</v>
      </c>
    </row>
    <row r="25" spans="1:4" ht="17.25" customHeight="1">
      <c r="A25" s="27" t="s">
        <v>68</v>
      </c>
      <c r="B25" s="28"/>
      <c r="C25" s="30"/>
      <c r="D25" s="38">
        <f>542.43+'[10]Лист1'!$D$25+120.54</f>
        <v>723.2399999999999</v>
      </c>
    </row>
    <row r="26" spans="1:4" ht="18.75" customHeight="1">
      <c r="A26" s="54" t="s">
        <v>69</v>
      </c>
      <c r="B26" s="55"/>
      <c r="C26" s="56"/>
      <c r="D26" s="38">
        <f>9107.8+'[10]Лист1'!$D$26+2024.64</f>
        <v>12153.96</v>
      </c>
    </row>
    <row r="27" spans="1:5" ht="16.5" customHeight="1">
      <c r="A27" s="54" t="s">
        <v>70</v>
      </c>
      <c r="B27" s="55"/>
      <c r="C27" s="56"/>
      <c r="D27" s="38">
        <f>10634.87+'[10]Лист1'!$D$27+2661.1</f>
        <v>14386.750000000002</v>
      </c>
      <c r="E27" s="6"/>
    </row>
    <row r="28" spans="1:4" s="14" customFormat="1" ht="30" customHeight="1">
      <c r="A28" s="57" t="s">
        <v>71</v>
      </c>
      <c r="B28" s="58"/>
      <c r="C28" s="59"/>
      <c r="D28" s="39">
        <f>170437.14+'[10]Лист1'!$D$28+37874.92</f>
        <v>227249.52400000003</v>
      </c>
    </row>
    <row r="29" spans="1:4" ht="18" customHeight="1">
      <c r="A29" s="66"/>
      <c r="B29" s="67"/>
      <c r="C29" s="68"/>
      <c r="D29" s="38"/>
    </row>
    <row r="30" spans="1:4" ht="17.25" customHeight="1">
      <c r="A30" s="69" t="s">
        <v>14</v>
      </c>
      <c r="B30" s="70"/>
      <c r="C30" s="71"/>
      <c r="D30" s="40">
        <f>D29+D28+D27+D26+D25+D24+D23</f>
        <v>276515.112</v>
      </c>
    </row>
    <row r="31" spans="1:4" ht="21.75" customHeight="1">
      <c r="A31" s="21" t="s">
        <v>17</v>
      </c>
      <c r="B31" s="21"/>
      <c r="C31" s="21"/>
      <c r="D31" s="50"/>
    </row>
    <row r="32" spans="1:5" ht="21.75" customHeight="1">
      <c r="A32" s="49" t="s">
        <v>34</v>
      </c>
      <c r="B32" s="21"/>
      <c r="C32" s="21"/>
      <c r="D32" s="38">
        <v>7875.26</v>
      </c>
      <c r="E32" s="51"/>
    </row>
    <row r="33" spans="1:4" ht="18.75" customHeight="1">
      <c r="A33" s="27" t="s">
        <v>36</v>
      </c>
      <c r="B33" s="28"/>
      <c r="C33" s="29"/>
      <c r="D33" s="38">
        <v>4267.9</v>
      </c>
    </row>
    <row r="34" spans="1:4" ht="18.75" customHeight="1">
      <c r="A34" s="31" t="s">
        <v>42</v>
      </c>
      <c r="B34" s="32"/>
      <c r="C34" s="33"/>
      <c r="D34" s="38">
        <v>396</v>
      </c>
    </row>
    <row r="35" spans="1:4" ht="18.75" customHeight="1">
      <c r="A35" s="27" t="s">
        <v>43</v>
      </c>
      <c r="B35" s="28"/>
      <c r="C35" s="29"/>
      <c r="D35" s="38">
        <v>1200</v>
      </c>
    </row>
    <row r="36" spans="1:4" ht="18.75" customHeight="1">
      <c r="A36" s="27" t="s">
        <v>44</v>
      </c>
      <c r="B36" s="28"/>
      <c r="C36" s="29"/>
      <c r="D36" s="38">
        <v>71.8</v>
      </c>
    </row>
    <row r="37" spans="1:4" ht="18.75" customHeight="1">
      <c r="A37" s="27" t="s">
        <v>45</v>
      </c>
      <c r="B37" s="28"/>
      <c r="C37" s="29"/>
      <c r="D37" s="38">
        <v>510</v>
      </c>
    </row>
    <row r="38" spans="1:4" ht="17.25" customHeight="1">
      <c r="A38" s="49" t="s">
        <v>46</v>
      </c>
      <c r="B38" s="21"/>
      <c r="C38" s="21"/>
      <c r="D38" s="38">
        <v>80</v>
      </c>
    </row>
    <row r="39" spans="1:4" ht="15.75" customHeight="1">
      <c r="A39" s="27" t="s">
        <v>47</v>
      </c>
      <c r="B39" s="28"/>
      <c r="C39" s="29"/>
      <c r="D39" s="38">
        <v>1105.1</v>
      </c>
    </row>
    <row r="40" spans="1:4" ht="15">
      <c r="A40" s="27" t="s">
        <v>48</v>
      </c>
      <c r="B40" s="28"/>
      <c r="C40" s="29"/>
      <c r="D40" s="38">
        <v>160.54</v>
      </c>
    </row>
    <row r="41" spans="1:4" ht="18.75" customHeight="1">
      <c r="A41" s="27" t="s">
        <v>49</v>
      </c>
      <c r="B41" s="28"/>
      <c r="C41" s="29"/>
      <c r="D41" s="38">
        <v>600</v>
      </c>
    </row>
    <row r="42" spans="1:4" ht="15">
      <c r="A42" s="27" t="s">
        <v>50</v>
      </c>
      <c r="B42" s="28"/>
      <c r="C42" s="29"/>
      <c r="D42" s="38">
        <v>171.43</v>
      </c>
    </row>
    <row r="43" spans="1:4" ht="14.25" customHeight="1">
      <c r="A43" s="27" t="s">
        <v>51</v>
      </c>
      <c r="B43" s="28"/>
      <c r="C43" s="29"/>
      <c r="D43" s="38">
        <v>2433.93</v>
      </c>
    </row>
    <row r="44" spans="1:4" ht="21.75" customHeight="1">
      <c r="A44" s="27" t="s">
        <v>52</v>
      </c>
      <c r="B44" s="28"/>
      <c r="C44" s="29"/>
      <c r="D44" s="38">
        <v>1155</v>
      </c>
    </row>
    <row r="45" spans="1:4" ht="24.75" customHeight="1">
      <c r="A45" s="27" t="s">
        <v>53</v>
      </c>
      <c r="B45" s="28"/>
      <c r="C45" s="29"/>
      <c r="D45" s="38">
        <v>707.5</v>
      </c>
    </row>
    <row r="46" spans="1:4" s="12" customFormat="1" ht="15.75">
      <c r="A46" s="49" t="s">
        <v>54</v>
      </c>
      <c r="B46" s="21"/>
      <c r="C46" s="21"/>
      <c r="D46" s="38">
        <v>3143</v>
      </c>
    </row>
    <row r="47" spans="1:4" s="12" customFormat="1" ht="15">
      <c r="A47" s="27" t="s">
        <v>55</v>
      </c>
      <c r="B47" s="28"/>
      <c r="C47" s="29"/>
      <c r="D47" s="38">
        <v>1153</v>
      </c>
    </row>
    <row r="48" spans="1:4" s="12" customFormat="1" ht="15">
      <c r="A48" s="27" t="s">
        <v>56</v>
      </c>
      <c r="B48" s="28"/>
      <c r="C48" s="29"/>
      <c r="D48" s="38">
        <v>1838.6</v>
      </c>
    </row>
    <row r="49" spans="1:4" s="12" customFormat="1" ht="15.75">
      <c r="A49" s="31" t="s">
        <v>57</v>
      </c>
      <c r="B49" s="32"/>
      <c r="C49" s="33"/>
      <c r="D49" s="38">
        <v>297</v>
      </c>
    </row>
    <row r="50" spans="1:4" s="12" customFormat="1" ht="15">
      <c r="A50" s="27" t="s">
        <v>58</v>
      </c>
      <c r="B50" s="28"/>
      <c r="C50" s="29"/>
      <c r="D50" s="38">
        <v>1242</v>
      </c>
    </row>
    <row r="51" spans="1:4" s="12" customFormat="1" ht="15">
      <c r="A51" s="27" t="s">
        <v>35</v>
      </c>
      <c r="B51" s="28"/>
      <c r="C51" s="29"/>
      <c r="D51" s="38">
        <v>1600</v>
      </c>
    </row>
    <row r="52" spans="1:4" s="12" customFormat="1" ht="15">
      <c r="A52" s="27" t="s">
        <v>59</v>
      </c>
      <c r="B52" s="28"/>
      <c r="C52" s="29"/>
      <c r="D52" s="38">
        <v>1450</v>
      </c>
    </row>
    <row r="53" spans="1:4" s="12" customFormat="1" ht="15">
      <c r="A53" s="27" t="s">
        <v>74</v>
      </c>
      <c r="B53" s="28"/>
      <c r="C53" s="29"/>
      <c r="D53" s="38">
        <v>23805</v>
      </c>
    </row>
    <row r="54" spans="1:4" s="12" customFormat="1" ht="15">
      <c r="A54" s="27"/>
      <c r="B54" s="28"/>
      <c r="C54" s="29"/>
      <c r="D54" s="38"/>
    </row>
    <row r="55" spans="1:4" s="12" customFormat="1" ht="15">
      <c r="A55" s="27"/>
      <c r="B55" s="28"/>
      <c r="C55" s="29"/>
      <c r="D55" s="38"/>
    </row>
    <row r="56" spans="1:4" ht="15">
      <c r="A56" s="27"/>
      <c r="B56" s="28"/>
      <c r="C56" s="29"/>
      <c r="D56" s="38"/>
    </row>
    <row r="57" spans="1:4" ht="15.75">
      <c r="A57" s="19" t="s">
        <v>26</v>
      </c>
      <c r="B57" s="23"/>
      <c r="C57" s="20"/>
      <c r="D57" s="40">
        <f>D56+D55+D54+D53+D52+D51+D50+D49+D48+D47+D46+D45+D44+D43+D42+D41+D40+D39+D38+D37+D36+D35+D34+D33+D32</f>
        <v>55263.060000000005</v>
      </c>
    </row>
    <row r="58" spans="1:4" ht="15.75">
      <c r="A58" s="21" t="s">
        <v>18</v>
      </c>
      <c r="B58" s="21"/>
      <c r="C58" s="21"/>
      <c r="D58" s="41"/>
    </row>
    <row r="59" spans="1:6" ht="15.75">
      <c r="A59" s="27" t="s">
        <v>16</v>
      </c>
      <c r="B59" s="28"/>
      <c r="C59" s="29"/>
      <c r="D59" s="38">
        <f>14145.81+'[10]Лист1'!$D$41+3209.66</f>
        <v>18960.3</v>
      </c>
      <c r="E59" s="44"/>
      <c r="F59" s="46"/>
    </row>
    <row r="60" spans="1:4" ht="15.75" customHeight="1">
      <c r="A60" s="27" t="s">
        <v>29</v>
      </c>
      <c r="B60" s="28"/>
      <c r="C60" s="29"/>
      <c r="D60" s="38">
        <f>2619.6+'[10]Лист1'!$D$42+584.56</f>
        <v>3496.44</v>
      </c>
    </row>
    <row r="61" spans="1:4" ht="15.75" customHeight="1">
      <c r="A61" s="27" t="s">
        <v>30</v>
      </c>
      <c r="B61" s="28"/>
      <c r="C61" s="29"/>
      <c r="D61" s="38">
        <f>1243.47+'[10]Лист1'!$D$43+280.5</f>
        <v>1664.22</v>
      </c>
    </row>
    <row r="62" spans="1:4" ht="15.75" customHeight="1">
      <c r="A62" s="27" t="s">
        <v>31</v>
      </c>
      <c r="B62" s="28"/>
      <c r="C62" s="30"/>
      <c r="D62" s="38">
        <f>16500.22+'[10]Лист1'!$D$44+3773.08</f>
        <v>22159.840000000004</v>
      </c>
    </row>
    <row r="63" spans="1:4" ht="15">
      <c r="A63" s="27"/>
      <c r="B63" s="28"/>
      <c r="C63" s="29"/>
      <c r="D63" s="38"/>
    </row>
    <row r="64" spans="1:4" ht="15.75">
      <c r="A64" s="19" t="s">
        <v>15</v>
      </c>
      <c r="B64" s="23"/>
      <c r="C64" s="20"/>
      <c r="D64" s="40">
        <f>D63+D62+D61+D60+D59</f>
        <v>46280.8</v>
      </c>
    </row>
    <row r="65" spans="1:4" ht="15.75">
      <c r="A65" s="21" t="s">
        <v>19</v>
      </c>
      <c r="B65" s="21"/>
      <c r="C65" s="21"/>
      <c r="D65" s="41"/>
    </row>
    <row r="66" spans="1:4" ht="15">
      <c r="A66" s="27" t="s">
        <v>27</v>
      </c>
      <c r="B66" s="28"/>
      <c r="C66" s="29"/>
      <c r="D66" s="38">
        <v>58800</v>
      </c>
    </row>
    <row r="67" spans="1:4" ht="15">
      <c r="A67" s="27"/>
      <c r="B67" s="28"/>
      <c r="C67" s="29"/>
      <c r="D67" s="38">
        <v>0</v>
      </c>
    </row>
    <row r="68" spans="1:4" ht="15">
      <c r="A68" s="27"/>
      <c r="B68" s="28"/>
      <c r="C68" s="29"/>
      <c r="D68" s="38">
        <v>0</v>
      </c>
    </row>
    <row r="69" spans="1:4" ht="15">
      <c r="A69" s="27" t="s">
        <v>61</v>
      </c>
      <c r="B69" s="28"/>
      <c r="C69" s="30"/>
      <c r="D69" s="38">
        <v>5000</v>
      </c>
    </row>
    <row r="70" spans="1:4" ht="15">
      <c r="A70" s="27" t="s">
        <v>62</v>
      </c>
      <c r="B70" s="28"/>
      <c r="C70" s="30"/>
      <c r="D70" s="38">
        <v>3626.44</v>
      </c>
    </row>
    <row r="71" spans="1:4" ht="15">
      <c r="A71" s="27" t="s">
        <v>75</v>
      </c>
      <c r="B71" s="28"/>
      <c r="C71" s="30"/>
      <c r="D71" s="38">
        <v>1225</v>
      </c>
    </row>
    <row r="72" spans="1:4" ht="15">
      <c r="A72" s="27" t="s">
        <v>63</v>
      </c>
      <c r="B72" s="28"/>
      <c r="C72" s="30"/>
      <c r="D72" s="38">
        <v>2200</v>
      </c>
    </row>
    <row r="73" spans="1:4" ht="15">
      <c r="A73" s="27"/>
      <c r="B73" s="28"/>
      <c r="C73" s="30"/>
      <c r="D73" s="38"/>
    </row>
    <row r="74" spans="1:4" ht="15">
      <c r="A74" s="27" t="s">
        <v>60</v>
      </c>
      <c r="B74" s="28"/>
      <c r="C74" s="29"/>
      <c r="D74" s="38">
        <v>4600</v>
      </c>
    </row>
    <row r="75" spans="1:4" ht="15.75">
      <c r="A75" s="19" t="s">
        <v>20</v>
      </c>
      <c r="B75" s="23"/>
      <c r="C75" s="20"/>
      <c r="D75" s="40">
        <f>D74+D73+D72+D71+D70+D69+D68+D67+D66</f>
        <v>75451.44</v>
      </c>
    </row>
    <row r="76" spans="1:4" ht="15">
      <c r="A76" s="65"/>
      <c r="B76" s="65"/>
      <c r="C76" s="65"/>
      <c r="D76" s="6"/>
    </row>
    <row r="77" spans="1:4" ht="15.75">
      <c r="A77" s="52" t="s">
        <v>8</v>
      </c>
      <c r="B77" s="52"/>
      <c r="C77" s="52"/>
      <c r="D77" s="42">
        <f>D75+D64+D57+D30+D19</f>
        <v>501130.37</v>
      </c>
    </row>
    <row r="78" spans="1:4" ht="15.75">
      <c r="A78" s="1"/>
      <c r="B78" s="1"/>
      <c r="C78" s="2"/>
      <c r="D78" s="42"/>
    </row>
    <row r="79" spans="1:4" ht="15.75">
      <c r="A79" s="52" t="s">
        <v>40</v>
      </c>
      <c r="B79" s="52"/>
      <c r="C79" s="52"/>
      <c r="D79" s="43">
        <v>-199294.01</v>
      </c>
    </row>
    <row r="80" spans="1:4" ht="15.75">
      <c r="A80" s="24" t="s">
        <v>21</v>
      </c>
      <c r="B80" s="12"/>
      <c r="C80" s="12"/>
      <c r="D80" s="44">
        <v>-21661.39</v>
      </c>
    </row>
    <row r="81" spans="1:4" ht="15.75">
      <c r="A81" s="24" t="s">
        <v>25</v>
      </c>
      <c r="B81" s="12"/>
      <c r="C81" s="12"/>
      <c r="D81" s="44">
        <v>-2443.67</v>
      </c>
    </row>
    <row r="82" spans="1:4" ht="15.75">
      <c r="A82" s="52"/>
      <c r="B82" s="52"/>
      <c r="C82" s="52"/>
      <c r="D82" s="16"/>
    </row>
  </sheetData>
  <sheetProtection/>
  <mergeCells count="25">
    <mergeCell ref="A17:C17"/>
    <mergeCell ref="A18:C18"/>
    <mergeCell ref="A27:C27"/>
    <mergeCell ref="A22:C22"/>
    <mergeCell ref="A1:D1"/>
    <mergeCell ref="A4:D4"/>
    <mergeCell ref="A9:D9"/>
    <mergeCell ref="C12:D12"/>
    <mergeCell ref="A79:C79"/>
    <mergeCell ref="A77:C77"/>
    <mergeCell ref="A76:C76"/>
    <mergeCell ref="A29:C29"/>
    <mergeCell ref="A30:C30"/>
    <mergeCell ref="A23:C23"/>
    <mergeCell ref="A24:C24"/>
    <mergeCell ref="A82:C82"/>
    <mergeCell ref="A2:C2"/>
    <mergeCell ref="A3:C3"/>
    <mergeCell ref="A26:C26"/>
    <mergeCell ref="A28:C28"/>
    <mergeCell ref="A16:C16"/>
    <mergeCell ref="A14:B14"/>
    <mergeCell ref="A7:C7"/>
    <mergeCell ref="A19:C19"/>
    <mergeCell ref="A21:C21"/>
  </mergeCells>
  <printOptions/>
  <pageMargins left="0.7874015748031497" right="0.7874015748031497" top="0.31496062992125984" bottom="0.31496062992125984" header="0.5118110236220472" footer="0.511811023622047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9" sqref="A9:H9"/>
    </sheetView>
  </sheetViews>
  <sheetFormatPr defaultColWidth="9.00390625" defaultRowHeight="12.75"/>
  <sheetData>
    <row r="1" ht="12.75">
      <c r="K1" t="s">
        <v>1</v>
      </c>
    </row>
    <row r="2" spans="8:9" ht="12.75">
      <c r="H2" t="s">
        <v>3</v>
      </c>
      <c r="I2" t="s">
        <v>2</v>
      </c>
    </row>
    <row r="3" ht="12.75">
      <c r="K3" t="s">
        <v>4</v>
      </c>
    </row>
    <row r="7" spans="2:11" ht="12.75">
      <c r="B7" s="78" t="s">
        <v>5</v>
      </c>
      <c r="C7" s="78"/>
      <c r="D7" s="78"/>
      <c r="E7" s="78"/>
      <c r="F7" s="78"/>
      <c r="G7" s="78"/>
      <c r="H7" s="78"/>
      <c r="I7" s="78"/>
      <c r="J7" s="78"/>
      <c r="K7" s="78"/>
    </row>
    <row r="9" spans="1:8" ht="12.75">
      <c r="A9" s="78"/>
      <c r="B9" s="78"/>
      <c r="C9" s="78"/>
      <c r="D9" s="78"/>
      <c r="E9" s="78"/>
      <c r="F9" s="78"/>
      <c r="G9" s="78"/>
      <c r="H9" s="78"/>
    </row>
  </sheetData>
  <sheetProtection/>
  <mergeCells count="2">
    <mergeCell ref="B7:K7"/>
    <mergeCell ref="A9:H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гук</cp:lastModifiedBy>
  <cp:lastPrinted>2020-01-28T06:48:47Z</cp:lastPrinted>
  <dcterms:created xsi:type="dcterms:W3CDTF">2012-01-24T09:54:37Z</dcterms:created>
  <dcterms:modified xsi:type="dcterms:W3CDTF">2020-04-06T03:44:43Z</dcterms:modified>
  <cp:category/>
  <cp:version/>
  <cp:contentType/>
  <cp:contentStatus/>
</cp:coreProperties>
</file>